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מס הכנסה" sheetId="2" r:id="rId1"/>
  </sheets>
  <definedNames>
    <definedName name="ahuz1">'מס הכנסה'!$O$6</definedName>
    <definedName name="ahuz2">'מס הכנסה'!$O$7</definedName>
    <definedName name="ahuz3">'מס הכנסה'!$O$8</definedName>
    <definedName name="ahuz4">'מס הכנסה'!$O$9</definedName>
    <definedName name="ahuz5">'מס הכנסה'!$O$10</definedName>
    <definedName name="Bonus">'מס הכנסה'!$M$2</definedName>
    <definedName name="BonusHours">'מס הכנסה'!$P$2</definedName>
    <definedName name="BonusStatus">'מס הכנסה'!$O$2</definedName>
    <definedName name="leumi1">'מס הכנסה'!$N$14</definedName>
    <definedName name="leumi2">'מס הכנסה'!$N$15</definedName>
    <definedName name="madrega1">'מס הכנסה'!$N$6</definedName>
    <definedName name="madrega2">'מס הכנסה'!$N$7</definedName>
    <definedName name="madrega3">'מס הכנסה'!$N$8</definedName>
    <definedName name="madrega4">'מס הכנסה'!$N$9</definedName>
    <definedName name="mass1">'מס הכנסה'!$O$14</definedName>
    <definedName name="mass2">'מס הכנסה'!$O$15</definedName>
    <definedName name="mass3">'מס הכנסה'!$O$16</definedName>
  </definedNames>
  <calcPr calcId="125725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2"/>
  <c r="H2" s="1"/>
  <c r="H3"/>
  <c r="H6"/>
  <c r="H8"/>
  <c r="H9"/>
  <c r="H10"/>
  <c r="H11"/>
  <c r="H4"/>
  <c r="H5"/>
  <c r="H7"/>
  <c r="F4"/>
  <c r="G4" s="1"/>
  <c r="F5"/>
  <c r="G5" s="1"/>
  <c r="F6"/>
  <c r="G6" s="1"/>
  <c r="F7"/>
  <c r="G7" s="1"/>
  <c r="F8"/>
  <c r="G8" s="1"/>
  <c r="F9"/>
  <c r="G9" s="1"/>
  <c r="F10"/>
  <c r="G10" s="1"/>
  <c r="O16"/>
  <c r="O14"/>
  <c r="I4" l="1"/>
  <c r="F11"/>
  <c r="G11" s="1"/>
  <c r="I11" s="1"/>
  <c r="I9"/>
  <c r="I8"/>
  <c r="I7"/>
  <c r="I5"/>
  <c r="I6"/>
  <c r="I10"/>
  <c r="F3"/>
  <c r="G3" s="1"/>
  <c r="I3" s="1"/>
  <c r="F2"/>
  <c r="G2" s="1"/>
  <c r="I2"/>
</calcChain>
</file>

<file path=xl/sharedStrings.xml><?xml version="1.0" encoding="utf-8"?>
<sst xmlns="http://schemas.openxmlformats.org/spreadsheetml/2006/main" count="38" uniqueCount="29">
  <si>
    <t>שם העובד</t>
  </si>
  <si>
    <t>שכר לשעה</t>
  </si>
  <si>
    <t>שכר ברוטו</t>
  </si>
  <si>
    <t>אחוז מס שולי</t>
  </si>
  <si>
    <t>מס הכנסה</t>
  </si>
  <si>
    <t>ביטוח לאומי</t>
  </si>
  <si>
    <t>נטו</t>
  </si>
  <si>
    <t>שי</t>
  </si>
  <si>
    <t>שולי</t>
  </si>
  <si>
    <t>שולמית</t>
  </si>
  <si>
    <t>שולה</t>
  </si>
  <si>
    <t>שילון</t>
  </si>
  <si>
    <t>שרעבי</t>
  </si>
  <si>
    <t>שבי</t>
  </si>
  <si>
    <t>שימי</t>
  </si>
  <si>
    <t>שירה</t>
  </si>
  <si>
    <t>שלום</t>
  </si>
  <si>
    <t>טבלת אחוזי ביטוח לאומי</t>
  </si>
  <si>
    <t>גובה בונוס</t>
  </si>
  <si>
    <t>מס שעות לבונוס</t>
  </si>
  <si>
    <t>סטטוס עובד</t>
  </si>
  <si>
    <t>קבוע</t>
  </si>
  <si>
    <t>זמני</t>
  </si>
  <si>
    <t>מ..</t>
  </si>
  <si>
    <t>עד..</t>
  </si>
  <si>
    <t>אחוז מס</t>
  </si>
  <si>
    <t>טבלת מס הכנסה</t>
  </si>
  <si>
    <t>שעות</t>
  </si>
  <si>
    <t>סטטוס לבונוס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</si>
</sst>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&quot;₪&quot;\ #,##0.00"/>
    <numFmt numFmtId="166" formatCode="&quot;₪&quot;\ #,##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David"/>
      <family val="2"/>
      <charset val="177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4" fillId="0" borderId="0" xfId="0" applyFont="1"/>
    <xf numFmtId="9" fontId="0" fillId="0" borderId="0" xfId="2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rightToLeft="1" tabSelected="1" workbookViewId="0">
      <selection activeCell="A2" sqref="A2:D11"/>
    </sheetView>
  </sheetViews>
  <sheetFormatPr defaultRowHeight="12.75"/>
  <cols>
    <col min="2" max="2" width="9" style="2" bestFit="1" customWidth="1"/>
    <col min="3" max="3" width="11.28515625" style="2" bestFit="1" customWidth="1"/>
    <col min="4" max="4" width="11.28515625" style="2" customWidth="1"/>
    <col min="5" max="5" width="8.7109375" style="8" bestFit="1" customWidth="1"/>
    <col min="6" max="6" width="10.5703125" style="2" bestFit="1" customWidth="1"/>
    <col min="7" max="7" width="10.28515625" style="7" bestFit="1" customWidth="1"/>
    <col min="8" max="8" width="9.5703125" style="8" bestFit="1" customWidth="1"/>
    <col min="9" max="9" width="8.42578125" style="8" customWidth="1"/>
    <col min="13" max="13" width="12.140625" customWidth="1"/>
    <col min="15" max="15" width="11.5703125" bestFit="1" customWidth="1"/>
  </cols>
  <sheetData>
    <row r="1" spans="1:16">
      <c r="A1" s="1" t="s">
        <v>0</v>
      </c>
      <c r="B1" s="3" t="s">
        <v>1</v>
      </c>
      <c r="C1" s="3" t="s">
        <v>20</v>
      </c>
      <c r="D1" s="3" t="s">
        <v>27</v>
      </c>
      <c r="E1" s="9" t="s">
        <v>2</v>
      </c>
      <c r="F1" s="3" t="s">
        <v>3</v>
      </c>
      <c r="G1" s="10" t="s">
        <v>4</v>
      </c>
      <c r="H1" s="9" t="s">
        <v>5</v>
      </c>
      <c r="I1" s="9" t="s">
        <v>6</v>
      </c>
      <c r="M1" s="1" t="s">
        <v>18</v>
      </c>
      <c r="N1" s="1"/>
      <c r="O1" s="1" t="s">
        <v>28</v>
      </c>
      <c r="P1" s="11" t="s">
        <v>19</v>
      </c>
    </row>
    <row r="2" spans="1:16">
      <c r="A2" t="s">
        <v>7</v>
      </c>
      <c r="B2" s="2">
        <v>35</v>
      </c>
      <c r="C2" s="14" t="s">
        <v>21</v>
      </c>
      <c r="D2" s="12">
        <v>55</v>
      </c>
      <c r="E2" s="8">
        <f>IF(D2&lt;BonusHours,D2*B2,IF(C2=BonusStatus,B2*D2+Bonus,B2*D2))</f>
        <v>1925</v>
      </c>
      <c r="F2" s="6">
        <f t="shared" ref="F2:F11" si="0">IF(E2&lt;=madrega1,ahuz1,IF(E2&lt;=madrega2,ahuz2,IF(E2&lt;=madrega3,ahuz3,IF(E2&lt;=madrega4,ahuz4,ahuz5))))</f>
        <v>0.1</v>
      </c>
      <c r="G2" s="7">
        <f>F2*E2</f>
        <v>192.5</v>
      </c>
      <c r="H2" s="8">
        <f t="shared" ref="H2:H11" si="1">IF(E2&lt;=leumi1,mass1,IF(E2&lt;=leumi2,E2*mass2,mass3))</f>
        <v>300</v>
      </c>
      <c r="I2" s="8">
        <f>E2-G2-H2</f>
        <v>1432.5</v>
      </c>
      <c r="M2" s="4">
        <v>1000</v>
      </c>
      <c r="O2" s="13" t="s">
        <v>21</v>
      </c>
      <c r="P2">
        <v>150</v>
      </c>
    </row>
    <row r="3" spans="1:16">
      <c r="A3" t="s">
        <v>8</v>
      </c>
      <c r="B3" s="2">
        <v>35</v>
      </c>
      <c r="C3" s="14" t="s">
        <v>22</v>
      </c>
      <c r="D3" s="12">
        <v>80</v>
      </c>
      <c r="E3" s="8">
        <f>IF(D3&lt;BonusHours,D3*B3,IF(C3=BonusStatus,B3*D3+Bonus,B3*D3))</f>
        <v>2800</v>
      </c>
      <c r="F3" s="6">
        <f t="shared" si="0"/>
        <v>0.1</v>
      </c>
      <c r="G3" s="7">
        <f t="shared" ref="G3:G11" si="2">F3*E3</f>
        <v>280</v>
      </c>
      <c r="H3" s="8">
        <f t="shared" si="1"/>
        <v>336</v>
      </c>
      <c r="I3" s="8">
        <f t="shared" ref="I3:I11" si="3">E3-G3-H3</f>
        <v>2184</v>
      </c>
    </row>
    <row r="4" spans="1:16" ht="18.75">
      <c r="A4" t="s">
        <v>9</v>
      </c>
      <c r="B4" s="2">
        <v>35</v>
      </c>
      <c r="C4" s="14" t="s">
        <v>21</v>
      </c>
      <c r="D4" s="12">
        <v>105</v>
      </c>
      <c r="E4" s="8">
        <f>IF(D4&lt;BonusHours,D4*B4,IF(C4=BonusStatus,B4*D4+Bonus,B4*D4))</f>
        <v>3675</v>
      </c>
      <c r="F4" s="6">
        <f t="shared" si="0"/>
        <v>0.2</v>
      </c>
      <c r="G4" s="7">
        <f t="shared" si="2"/>
        <v>735</v>
      </c>
      <c r="H4" s="8">
        <f t="shared" si="1"/>
        <v>441</v>
      </c>
      <c r="I4" s="8">
        <f t="shared" si="3"/>
        <v>2499</v>
      </c>
      <c r="M4" s="5" t="s">
        <v>26</v>
      </c>
    </row>
    <row r="5" spans="1:16">
      <c r="A5" t="s">
        <v>10</v>
      </c>
      <c r="B5" s="2">
        <v>35</v>
      </c>
      <c r="C5" s="14" t="s">
        <v>22</v>
      </c>
      <c r="D5" s="12">
        <v>130</v>
      </c>
      <c r="E5" s="8">
        <f>IF(D5&lt;BonusHours,D5*B5,IF(C5=BonusStatus,B5*D5+Bonus,B5*D5))</f>
        <v>4550</v>
      </c>
      <c r="F5" s="6">
        <f t="shared" si="0"/>
        <v>0.2</v>
      </c>
      <c r="G5" s="7">
        <f t="shared" si="2"/>
        <v>910</v>
      </c>
      <c r="H5" s="8">
        <f t="shared" si="1"/>
        <v>546</v>
      </c>
      <c r="I5" s="8">
        <f t="shared" si="3"/>
        <v>3094</v>
      </c>
      <c r="M5" s="13" t="s">
        <v>23</v>
      </c>
      <c r="N5" s="13" t="s">
        <v>24</v>
      </c>
      <c r="O5" s="13" t="s">
        <v>25</v>
      </c>
    </row>
    <row r="6" spans="1:16">
      <c r="A6" t="s">
        <v>11</v>
      </c>
      <c r="B6" s="2">
        <v>35</v>
      </c>
      <c r="C6" s="14" t="s">
        <v>21</v>
      </c>
      <c r="D6" s="12">
        <v>155</v>
      </c>
      <c r="E6" s="8">
        <f>IF(D6&lt;BonusHours,D6*B6,IF(C6=BonusStatus,B6*D6+Bonus,B6*D6))</f>
        <v>6425</v>
      </c>
      <c r="F6" s="6">
        <f t="shared" si="0"/>
        <v>0.3</v>
      </c>
      <c r="G6" s="7">
        <f t="shared" si="2"/>
        <v>1927.5</v>
      </c>
      <c r="H6" s="8">
        <f t="shared" si="1"/>
        <v>771</v>
      </c>
      <c r="I6" s="8">
        <f t="shared" si="3"/>
        <v>3726.5</v>
      </c>
      <c r="M6" s="7">
        <v>0</v>
      </c>
      <c r="N6" s="8">
        <v>1000</v>
      </c>
      <c r="O6" s="6">
        <v>0</v>
      </c>
    </row>
    <row r="7" spans="1:16">
      <c r="A7" t="s">
        <v>12</v>
      </c>
      <c r="B7" s="2">
        <v>35</v>
      </c>
      <c r="C7" s="14" t="s">
        <v>22</v>
      </c>
      <c r="D7" s="12">
        <v>180</v>
      </c>
      <c r="E7" s="8">
        <f>IF(D7&lt;BonusHours,D7*B7,IF(C7=BonusStatus,B7*D7+Bonus,B7*D7))</f>
        <v>6300</v>
      </c>
      <c r="F7" s="6">
        <f t="shared" si="0"/>
        <v>0.3</v>
      </c>
      <c r="G7" s="7">
        <f t="shared" si="2"/>
        <v>1890</v>
      </c>
      <c r="H7" s="8">
        <f t="shared" si="1"/>
        <v>756</v>
      </c>
      <c r="I7" s="8">
        <f t="shared" si="3"/>
        <v>3654</v>
      </c>
      <c r="M7" s="7">
        <v>1000</v>
      </c>
      <c r="N7" s="8">
        <v>3000</v>
      </c>
      <c r="O7" s="6">
        <v>0.1</v>
      </c>
    </row>
    <row r="8" spans="1:16">
      <c r="A8" t="s">
        <v>13</v>
      </c>
      <c r="B8" s="2">
        <v>35</v>
      </c>
      <c r="C8" s="14" t="s">
        <v>21</v>
      </c>
      <c r="D8" s="12">
        <v>205</v>
      </c>
      <c r="E8" s="8">
        <f>IF(D8&lt;BonusHours,D8*B8,IF(C8=BonusStatus,B8*D8+Bonus,B8*D8))</f>
        <v>8175</v>
      </c>
      <c r="F8" s="6">
        <f t="shared" si="0"/>
        <v>0.3</v>
      </c>
      <c r="G8" s="7">
        <f t="shared" si="2"/>
        <v>2452.5</v>
      </c>
      <c r="H8" s="8">
        <f t="shared" si="1"/>
        <v>981</v>
      </c>
      <c r="I8" s="8">
        <f t="shared" si="3"/>
        <v>4741.5</v>
      </c>
      <c r="M8" s="7">
        <v>3000</v>
      </c>
      <c r="N8" s="8">
        <v>6000</v>
      </c>
      <c r="O8" s="6">
        <v>0.2</v>
      </c>
    </row>
    <row r="9" spans="1:16">
      <c r="A9" t="s">
        <v>14</v>
      </c>
      <c r="B9" s="2">
        <v>35</v>
      </c>
      <c r="C9" s="14" t="s">
        <v>22</v>
      </c>
      <c r="D9" s="12">
        <v>230</v>
      </c>
      <c r="E9" s="8">
        <f>IF(D9&lt;BonusHours,D9*B9,IF(C9=BonusStatus,B9*D9+Bonus,B9*D9))</f>
        <v>8050</v>
      </c>
      <c r="F9" s="6">
        <f t="shared" si="0"/>
        <v>0.3</v>
      </c>
      <c r="G9" s="7">
        <f t="shared" si="2"/>
        <v>2415</v>
      </c>
      <c r="H9" s="8">
        <f t="shared" si="1"/>
        <v>966</v>
      </c>
      <c r="I9" s="8">
        <f t="shared" si="3"/>
        <v>4669</v>
      </c>
      <c r="M9" s="7">
        <v>6000</v>
      </c>
      <c r="N9" s="8">
        <v>10000</v>
      </c>
      <c r="O9" s="6">
        <v>0.3</v>
      </c>
    </row>
    <row r="10" spans="1:16">
      <c r="A10" t="s">
        <v>15</v>
      </c>
      <c r="B10" s="2">
        <v>35</v>
      </c>
      <c r="C10" s="14" t="s">
        <v>21</v>
      </c>
      <c r="D10" s="12">
        <v>255</v>
      </c>
      <c r="E10" s="8">
        <f>IF(D10&lt;BonusHours,D10*B10,IF(C10=BonusStatus,B10*D10+Bonus,B10*D10))</f>
        <v>9925</v>
      </c>
      <c r="F10" s="6">
        <f t="shared" si="0"/>
        <v>0.3</v>
      </c>
      <c r="G10" s="7">
        <f t="shared" si="2"/>
        <v>2977.5</v>
      </c>
      <c r="H10" s="8">
        <f t="shared" si="1"/>
        <v>1191</v>
      </c>
      <c r="I10" s="8">
        <f t="shared" si="3"/>
        <v>5756.5</v>
      </c>
      <c r="M10" s="7">
        <v>10000</v>
      </c>
      <c r="N10" s="8"/>
      <c r="O10" s="6">
        <v>0.4</v>
      </c>
    </row>
    <row r="11" spans="1:16">
      <c r="A11" t="s">
        <v>16</v>
      </c>
      <c r="B11" s="2">
        <v>35</v>
      </c>
      <c r="C11" s="14" t="s">
        <v>22</v>
      </c>
      <c r="D11" s="12">
        <v>310</v>
      </c>
      <c r="E11" s="8">
        <f>IF(D11&lt;BonusHours,D11*B11,IF(C11=BonusStatus,B11*D11+Bonus,B11*D11))</f>
        <v>10850</v>
      </c>
      <c r="F11" s="6">
        <f t="shared" si="0"/>
        <v>0.4</v>
      </c>
      <c r="G11" s="7">
        <f t="shared" si="2"/>
        <v>4340</v>
      </c>
      <c r="H11" s="8">
        <f t="shared" si="1"/>
        <v>1302</v>
      </c>
      <c r="I11" s="8">
        <f t="shared" si="3"/>
        <v>5208</v>
      </c>
    </row>
    <row r="12" spans="1:16">
      <c r="C12" s="14"/>
    </row>
    <row r="13" spans="1:16" ht="18.75">
      <c r="M13" s="5" t="s">
        <v>17</v>
      </c>
    </row>
    <row r="14" spans="1:16">
      <c r="M14" s="7">
        <v>0</v>
      </c>
      <c r="N14" s="8">
        <v>2500</v>
      </c>
      <c r="O14" s="8">
        <f>12%*N14</f>
        <v>300</v>
      </c>
    </row>
    <row r="15" spans="1:16">
      <c r="M15" s="7">
        <v>2500</v>
      </c>
      <c r="N15" s="8">
        <v>21000</v>
      </c>
      <c r="O15" s="6">
        <v>0.12</v>
      </c>
    </row>
    <row r="16" spans="1:16">
      <c r="M16" s="7">
        <v>21000</v>
      </c>
      <c r="N16" s="8"/>
      <c r="O16" s="8">
        <f>12%*M16</f>
        <v>2520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17</vt:i4>
      </vt:variant>
    </vt:vector>
  </HeadingPairs>
  <TitlesOfParts>
    <vt:vector size="18" baseType="lpstr">
      <vt:lpstr>מס הכנסה</vt:lpstr>
      <vt:lpstr>ahuz1</vt:lpstr>
      <vt:lpstr>ahuz2</vt:lpstr>
      <vt:lpstr>ahuz3</vt:lpstr>
      <vt:lpstr>ahuz4</vt:lpstr>
      <vt:lpstr>ahuz5</vt:lpstr>
      <vt:lpstr>Bonus</vt:lpstr>
      <vt:lpstr>BonusHours</vt:lpstr>
      <vt:lpstr>BonusStatus</vt:lpstr>
      <vt:lpstr>leumi1</vt:lpstr>
      <vt:lpstr>leumi2</vt:lpstr>
      <vt:lpstr>madrega1</vt:lpstr>
      <vt:lpstr>madrega2</vt:lpstr>
      <vt:lpstr>madrega3</vt:lpstr>
      <vt:lpstr>madrega4</vt:lpstr>
      <vt:lpstr>mass1</vt:lpstr>
      <vt:lpstr>mass2</vt:lpstr>
      <vt:lpstr>mass3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Eliran</dc:creator>
  <cp:lastModifiedBy>אלירן סנור</cp:lastModifiedBy>
  <dcterms:created xsi:type="dcterms:W3CDTF">1996-10-14T23:33:28Z</dcterms:created>
  <dcterms:modified xsi:type="dcterms:W3CDTF">2010-01-05T10:42:17Z</dcterms:modified>
</cp:coreProperties>
</file>